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benh\Downloads\"/>
    </mc:Choice>
  </mc:AlternateContent>
  <xr:revisionPtr revIDLastSave="0" documentId="13_ncr:1_{83854FA6-B25A-4B8E-94E0-B70E4EEED519}" xr6:coauthVersionLast="47" xr6:coauthVersionMax="47" xr10:uidLastSave="{00000000-0000-0000-0000-000000000000}"/>
  <bookViews>
    <workbookView xWindow="-28920" yWindow="-120" windowWidth="29040" windowHeight="15720" xr2:uid="{AB74C153-83D1-4511-9069-7BA3B87DD1AF}"/>
  </bookViews>
  <sheets>
    <sheet name="2026 Order Form - EGD Learning" sheetId="2" r:id="rId1"/>
  </sheets>
  <externalReferences>
    <externalReference r:id="rId2"/>
  </externalReferences>
  <definedNames>
    <definedName name="pricelist">'[1]WB DS'!$A$17:$C$53</definedName>
    <definedName name="_xlnm.Print_Area" localSheetId="0">'2026 Order Form - EGD Learning'!$E$1:$J$49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2" l="1"/>
  <c r="A13" i="2"/>
  <c r="D10" i="2"/>
  <c r="B10" i="2"/>
  <c r="A19" i="2"/>
  <c r="A18" i="2"/>
  <c r="A17" i="2"/>
  <c r="A16" i="2"/>
  <c r="A10" i="2"/>
  <c r="J36" i="2"/>
  <c r="I36" i="2"/>
  <c r="J32" i="2"/>
  <c r="I32" i="2"/>
  <c r="J28" i="2"/>
  <c r="I28" i="2"/>
  <c r="I24" i="2"/>
  <c r="J24" i="2" s="1"/>
  <c r="I19" i="2"/>
  <c r="J19" i="2" s="1"/>
  <c r="I18" i="2"/>
  <c r="J18" i="2" s="1"/>
  <c r="I17" i="2"/>
  <c r="J17" i="2" s="1"/>
  <c r="I16" i="2"/>
  <c r="J16" i="2" s="1"/>
  <c r="I15" i="2"/>
  <c r="H23" i="2" l="1"/>
  <c r="I23" i="2" s="1"/>
  <c r="J23" i="2" s="1"/>
  <c r="J39" i="2" s="1"/>
  <c r="J15" i="2"/>
  <c r="C10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<sst xmlns="http://schemas.openxmlformats.org/spreadsheetml/2006/main" count="62" uniqueCount="50">
  <si>
    <t>Banking Details</t>
  </si>
  <si>
    <t>Account Name:</t>
  </si>
  <si>
    <t>TurboCAD Training and Support</t>
  </si>
  <si>
    <t>Bank:</t>
  </si>
  <si>
    <t>First National Bank</t>
  </si>
  <si>
    <t>Account Number:</t>
  </si>
  <si>
    <t>Account Type:</t>
  </si>
  <si>
    <t>Cheque</t>
  </si>
  <si>
    <t>Branch Code:</t>
  </si>
  <si>
    <t>Please use School or Bookstore name as reference when you make a payment</t>
  </si>
  <si>
    <t>Contact us: 086 100 1277 / info@egdlearning.co.za / www.egdlearning.co.za</t>
  </si>
  <si>
    <t>* All Prices include VAT</t>
  </si>
  <si>
    <t>Workbooks</t>
  </si>
  <si>
    <t>Quantity</t>
  </si>
  <si>
    <t>DBE</t>
  </si>
  <si>
    <t>IEB</t>
  </si>
  <si>
    <t>Price</t>
  </si>
  <si>
    <t>Grade 10</t>
  </si>
  <si>
    <t>Grade 11</t>
  </si>
  <si>
    <t>Grade 12</t>
  </si>
  <si>
    <t>Total Quantity</t>
  </si>
  <si>
    <t>Total Price</t>
  </si>
  <si>
    <t>Additional Resources</t>
  </si>
  <si>
    <t>Trainging Programmes</t>
  </si>
  <si>
    <t>Free Training Program (Oders of 20 or more qualify for a free program)</t>
  </si>
  <si>
    <t>Drawing Equipment</t>
  </si>
  <si>
    <t>Basic</t>
  </si>
  <si>
    <t>Standard</t>
  </si>
  <si>
    <t>Advanced</t>
  </si>
  <si>
    <t>Posters</t>
  </si>
  <si>
    <t>A0</t>
  </si>
  <si>
    <t>A1</t>
  </si>
  <si>
    <t>A2</t>
  </si>
  <si>
    <t>A3</t>
  </si>
  <si>
    <t>3D Models</t>
  </si>
  <si>
    <t>Solid model</t>
  </si>
  <si>
    <t>Mechanical Assembly</t>
  </si>
  <si>
    <t>Courier Cost to be determined and include in final invoice</t>
  </si>
  <si>
    <r>
      <t xml:space="preserve">Total - </t>
    </r>
    <r>
      <rPr>
        <b/>
        <sz val="11"/>
        <color theme="1"/>
        <rFont val="Calibri"/>
        <family val="2"/>
      </rPr>
      <t>excluding shipping</t>
    </r>
    <r>
      <rPr>
        <b/>
        <sz val="11"/>
        <color theme="1"/>
        <rFont val="Calibri"/>
        <family val="2"/>
        <scheme val="minor"/>
      </rPr>
      <t xml:space="preserve"> cost</t>
    </r>
  </si>
  <si>
    <t>Client Details</t>
  </si>
  <si>
    <t>School  /  Bookshop</t>
  </si>
  <si>
    <t>Contact person</t>
  </si>
  <si>
    <t>Physical Address</t>
  </si>
  <si>
    <t>Suburb</t>
  </si>
  <si>
    <t>Province</t>
  </si>
  <si>
    <t>Postal Code</t>
  </si>
  <si>
    <t>E-mail adress</t>
  </si>
  <si>
    <t>Contact number</t>
  </si>
  <si>
    <t>2026 Order Form - EGD Learning</t>
  </si>
  <si>
    <t>Training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</si>
</sst>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_(* \R\ #,##0_);_(* \(\R\ #,##0\);_(* &quot;-&quot;??_);_(@_)"/>
    <numFmt numFmtId="167" formatCode="[$R-1C09]\ #,##0"/>
    <numFmt numFmtId="168" formatCode="[$R-1C09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0">
    <xf numFmtId="0" fontId="0" fillId="0" borderId="0" xfId="0"/>
    <xf numFmtId="165" fontId="0" fillId="0" borderId="0" xfId="1" applyNumberFormat="1" applyFont="1" applyBorder="1" applyProtection="1"/>
    <xf numFmtId="166" fontId="0" fillId="0" borderId="7" xfId="1" applyNumberFormat="1" applyFont="1" applyBorder="1" applyProtection="1"/>
    <xf numFmtId="165" fontId="0" fillId="0" borderId="8" xfId="1" applyNumberFormat="1" applyFont="1" applyBorder="1" applyProtection="1"/>
    <xf numFmtId="166" fontId="0" fillId="0" borderId="9" xfId="1" applyNumberFormat="1" applyFont="1" applyBorder="1" applyProtection="1"/>
    <xf numFmtId="166" fontId="0" fillId="0" borderId="20" xfId="1" applyNumberFormat="1" applyFont="1" applyBorder="1" applyProtection="1"/>
    <xf numFmtId="166" fontId="0" fillId="0" borderId="22" xfId="1" applyNumberFormat="1" applyFont="1" applyBorder="1" applyProtection="1"/>
    <xf numFmtId="166" fontId="0" fillId="0" borderId="26" xfId="1" applyNumberFormat="1" applyFont="1" applyBorder="1" applyProtection="1"/>
    <xf numFmtId="0" fontId="0" fillId="0" borderId="0" xfId="0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164" fontId="0" fillId="0" borderId="3" xfId="1" applyFont="1" applyBorder="1" applyProtection="1">
      <protection locked="0"/>
    </xf>
    <xf numFmtId="164" fontId="0" fillId="0" borderId="0" xfId="1" applyFont="1" applyBorder="1" applyProtection="1">
      <protection locked="0"/>
    </xf>
    <xf numFmtId="0" fontId="0" fillId="0" borderId="5" xfId="0" applyBorder="1" applyProtection="1">
      <protection locked="0"/>
    </xf>
    <xf numFmtId="164" fontId="0" fillId="0" borderId="5" xfId="1" applyFont="1" applyBorder="1" applyProtection="1">
      <protection locked="0"/>
    </xf>
    <xf numFmtId="166" fontId="0" fillId="0" borderId="24" xfId="1" applyNumberFormat="1" applyFont="1" applyBorder="1" applyProtection="1"/>
    <xf numFmtId="166" fontId="0" fillId="0" borderId="25" xfId="1" applyNumberFormat="1" applyFont="1" applyBorder="1" applyProtection="1"/>
    <xf numFmtId="164" fontId="0" fillId="0" borderId="6" xfId="1" applyFont="1" applyBorder="1" applyProtection="1"/>
    <xf numFmtId="0" fontId="2" fillId="2" borderId="5" xfId="0" applyFont="1" applyFill="1" applyBorder="1" applyAlignment="1" applyProtection="1">
      <alignment horizontal="centerContinuous"/>
      <protection locked="0"/>
    </xf>
    <xf numFmtId="0" fontId="2" fillId="2" borderId="6" xfId="0" applyFont="1" applyFill="1" applyBorder="1" applyAlignment="1" applyProtection="1">
      <alignment horizontal="centerContinuous"/>
      <protection locked="0"/>
    </xf>
    <xf numFmtId="0" fontId="2" fillId="2" borderId="11" xfId="0" applyFont="1" applyFill="1" applyBorder="1" applyAlignment="1" applyProtection="1">
      <alignment horizontal="centerContinuous"/>
      <protection locked="0"/>
    </xf>
    <xf numFmtId="0" fontId="2" fillId="2" borderId="12" xfId="0" applyFont="1" applyFill="1" applyBorder="1" applyAlignment="1" applyProtection="1">
      <alignment horizontal="centerContinuous"/>
      <protection locked="0"/>
    </xf>
    <xf numFmtId="0" fontId="2" fillId="2" borderId="10" xfId="0" applyFont="1" applyFill="1" applyBorder="1" applyAlignment="1" applyProtection="1">
      <alignment horizontal="centerContinuous"/>
      <protection locked="0"/>
    </xf>
    <xf numFmtId="0" fontId="2" fillId="3" borderId="27" xfId="0" applyFont="1" applyFill="1" applyBorder="1" applyAlignment="1" applyProtection="1">
      <alignment horizontal="center"/>
      <protection locked="0"/>
    </xf>
    <xf numFmtId="168" fontId="2" fillId="3" borderId="28" xfId="0" applyNumberFormat="1" applyFont="1" applyFill="1" applyBorder="1" applyAlignment="1" applyProtection="1">
      <alignment horizontal="center"/>
      <protection locked="0"/>
    </xf>
    <xf numFmtId="0" fontId="2" fillId="3" borderId="29" xfId="0" applyFont="1" applyFill="1" applyBorder="1" applyAlignment="1" applyProtection="1">
      <alignment horizontal="center"/>
      <protection locked="0"/>
    </xf>
    <xf numFmtId="165" fontId="0" fillId="0" borderId="17" xfId="1" applyNumberFormat="1" applyFont="1" applyBorder="1" applyProtection="1"/>
    <xf numFmtId="0" fontId="2" fillId="0" borderId="1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164" fontId="0" fillId="0" borderId="8" xfId="1" applyFont="1" applyBorder="1" applyProtection="1">
      <protection locked="0"/>
    </xf>
    <xf numFmtId="168" fontId="2" fillId="3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4" fontId="0" fillId="0" borderId="29" xfId="1" applyFont="1" applyBorder="1" applyProtection="1"/>
    <xf numFmtId="166" fontId="0" fillId="0" borderId="2" xfId="1" applyNumberFormat="1" applyFont="1" applyBorder="1" applyProtection="1"/>
    <xf numFmtId="0" fontId="2" fillId="0" borderId="20" xfId="0" applyFont="1" applyBorder="1" applyAlignment="1" applyProtection="1">
      <alignment horizontal="center"/>
      <protection locked="0"/>
    </xf>
    <xf numFmtId="166" fontId="0" fillId="0" borderId="18" xfId="1" applyNumberFormat="1" applyFont="1" applyBorder="1" applyProtection="1"/>
    <xf numFmtId="164" fontId="0" fillId="0" borderId="7" xfId="1" applyFont="1" applyBorder="1" applyProtection="1">
      <protection locked="0"/>
    </xf>
    <xf numFmtId="165" fontId="0" fillId="0" borderId="1" xfId="1" applyNumberFormat="1" applyFont="1" applyBorder="1" applyProtection="1"/>
    <xf numFmtId="165" fontId="0" fillId="5" borderId="0" xfId="1" applyNumberFormat="1" applyFont="1" applyFill="1" applyBorder="1" applyProtection="1">
      <protection locked="0"/>
    </xf>
    <xf numFmtId="165" fontId="0" fillId="5" borderId="8" xfId="1" applyNumberFormat="1" applyFont="1" applyFill="1" applyBorder="1" applyProtection="1">
      <protection locked="0"/>
    </xf>
    <xf numFmtId="165" fontId="0" fillId="5" borderId="3" xfId="1" applyNumberFormat="1" applyFont="1" applyFill="1" applyBorder="1" applyProtection="1">
      <protection locked="0"/>
    </xf>
    <xf numFmtId="165" fontId="0" fillId="0" borderId="3" xfId="1" applyNumberFormat="1" applyFont="1" applyFill="1" applyBorder="1" applyProtection="1"/>
    <xf numFmtId="164" fontId="0" fillId="5" borderId="2" xfId="1" applyFont="1" applyFill="1" applyBorder="1" applyProtection="1">
      <protection locked="0"/>
    </xf>
    <xf numFmtId="164" fontId="0" fillId="5" borderId="3" xfId="1" applyFont="1" applyFill="1" applyBorder="1" applyProtection="1">
      <protection locked="0"/>
    </xf>
    <xf numFmtId="165" fontId="0" fillId="5" borderId="17" xfId="1" applyNumberFormat="1" applyFont="1" applyFill="1" applyBorder="1" applyProtection="1">
      <protection locked="0"/>
    </xf>
    <xf numFmtId="0" fontId="2" fillId="3" borderId="3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Continuous"/>
      <protection locked="0"/>
    </xf>
    <xf numFmtId="0" fontId="3" fillId="0" borderId="10" xfId="0" applyFont="1" applyBorder="1" applyAlignment="1" applyProtection="1">
      <alignment horizontal="centerContinuous"/>
      <protection locked="0"/>
    </xf>
    <xf numFmtId="0" fontId="0" fillId="0" borderId="11" xfId="0" applyBorder="1" applyAlignment="1">
      <alignment horizontal="centerContinuous"/>
    </xf>
    <xf numFmtId="0" fontId="0" fillId="0" borderId="11" xfId="0" applyBorder="1" applyAlignment="1" applyProtection="1">
      <alignment horizontal="centerContinuous"/>
      <protection locked="0"/>
    </xf>
    <xf numFmtId="0" fontId="0" fillId="0" borderId="12" xfId="0" applyBorder="1" applyAlignment="1" applyProtection="1">
      <alignment horizontal="centerContinuous"/>
      <protection locked="0"/>
    </xf>
    <xf numFmtId="0" fontId="2" fillId="0" borderId="14" xfId="0" applyFont="1" applyBorder="1" applyAlignment="1" applyProtection="1">
      <alignment horizontal="centerContinuous"/>
      <protection locked="0"/>
    </xf>
    <xf numFmtId="0" fontId="2" fillId="0" borderId="8" xfId="0" applyFont="1" applyBorder="1" applyAlignment="1" applyProtection="1">
      <alignment horizontal="centerContinuous"/>
      <protection locked="0"/>
    </xf>
    <xf numFmtId="0" fontId="2" fillId="0" borderId="9" xfId="0" applyFont="1" applyBorder="1" applyAlignment="1" applyProtection="1">
      <alignment horizontal="centerContinuous"/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0" fillId="2" borderId="11" xfId="0" applyFill="1" applyBorder="1" applyAlignment="1">
      <alignment horizontal="centerContinuous"/>
    </xf>
    <xf numFmtId="0" fontId="0" fillId="0" borderId="13" xfId="0" applyBorder="1"/>
    <xf numFmtId="0" fontId="0" fillId="2" borderId="5" xfId="0" applyFill="1" applyBorder="1" applyAlignment="1">
      <alignment horizontal="centerContinuous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0" fillId="0" borderId="3" xfId="0" applyBorder="1"/>
    <xf numFmtId="0" fontId="0" fillId="0" borderId="21" xfId="0" applyBorder="1"/>
    <xf numFmtId="164" fontId="0" fillId="0" borderId="35" xfId="1" applyFont="1" applyBorder="1" applyProtection="1"/>
    <xf numFmtId="0" fontId="6" fillId="0" borderId="0" xfId="0" applyFont="1"/>
    <xf numFmtId="0" fontId="7" fillId="0" borderId="10" xfId="0" applyFont="1" applyBorder="1"/>
    <xf numFmtId="0" fontId="8" fillId="0" borderId="12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 applyProtection="1">
      <alignment horizontal="centerContinuous"/>
      <protection locked="0"/>
    </xf>
    <xf numFmtId="0" fontId="7" fillId="0" borderId="0" xfId="0" applyFont="1"/>
    <xf numFmtId="0" fontId="8" fillId="0" borderId="0" xfId="0" applyFont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5" xfId="0" applyBorder="1"/>
    <xf numFmtId="0" fontId="0" fillId="0" borderId="5" xfId="0" applyBorder="1"/>
    <xf numFmtId="0" fontId="0" fillId="0" borderId="6" xfId="0" applyBorder="1"/>
    <xf numFmtId="0" fontId="7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2" fillId="4" borderId="23" xfId="0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 applyProtection="1">
      <alignment horizontal="center"/>
      <protection locked="0"/>
    </xf>
    <xf numFmtId="0" fontId="2" fillId="4" borderId="34" xfId="0" applyFont="1" applyFill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3" borderId="33" xfId="0" applyFont="1" applyFill="1" applyBorder="1" applyAlignment="1" applyProtection="1">
      <alignment horizontal="center" vertical="center"/>
      <protection locked="0"/>
    </xf>
    <xf numFmtId="0" fontId="2" fillId="3" borderId="32" xfId="0" applyFont="1" applyFill="1" applyBorder="1" applyAlignment="1" applyProtection="1">
      <alignment horizontal="center" vertical="center"/>
      <protection locked="0"/>
    </xf>
    <xf numFmtId="0" fontId="0" fillId="0" borderId="13" xfId="0" applyBorder="1"/>
    <xf numFmtId="0" fontId="0" fillId="0" borderId="0" xfId="0"/>
    <xf numFmtId="0" fontId="0" fillId="0" borderId="7" xfId="0" applyBorder="1"/>
    <xf numFmtId="0" fontId="0" fillId="0" borderId="1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4" borderId="19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28" xfId="0" applyBorder="1" applyAlignment="1">
      <alignment horizontal="center" vertical="center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5" borderId="36" xfId="0" applyFill="1" applyBorder="1" applyProtection="1">
      <protection locked="0"/>
    </xf>
    <xf numFmtId="0" fontId="0" fillId="5" borderId="37" xfId="0" applyFill="1" applyBorder="1" applyProtection="1">
      <protection locked="0"/>
    </xf>
    <xf numFmtId="0" fontId="0" fillId="5" borderId="38" xfId="0" applyFill="1" applyBorder="1" applyProtection="1"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167" fontId="2" fillId="3" borderId="2" xfId="0" applyNumberFormat="1" applyFont="1" applyFill="1" applyBorder="1" applyAlignment="1">
      <alignment horizontal="center"/>
    </xf>
    <xf numFmtId="167" fontId="2" fillId="3" borderId="31" xfId="0" applyNumberFormat="1" applyFont="1" applyFill="1" applyBorder="1" applyAlignment="1">
      <alignment horizontal="center"/>
    </xf>
    <xf numFmtId="165" fontId="0" fillId="5" borderId="16" xfId="1" applyNumberFormat="1" applyFont="1" applyFill="1" applyBorder="1" applyAlignment="1" applyProtection="1">
      <alignment horizontal="center"/>
      <protection locked="0"/>
    </xf>
    <xf numFmtId="165" fontId="0" fillId="5" borderId="17" xfId="1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30" xfId="0" applyFont="1" applyFill="1" applyBorder="1" applyAlignment="1" applyProtection="1">
      <alignment horizontal="center"/>
      <protection locked="0"/>
    </xf>
    <xf numFmtId="0" fontId="2" fillId="3" borderId="29" xfId="0" applyFont="1" applyFill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lef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0" fillId="3" borderId="1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14" xfId="0" applyBorder="1" applyAlignment="1" applyProtection="1">
      <alignment horizontal="right"/>
      <protection locked="0"/>
    </xf>
    <xf numFmtId="0" fontId="0" fillId="0" borderId="8" xfId="0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right"/>
      <protection locked="0"/>
    </xf>
    <xf numFmtId="0" fontId="0" fillId="5" borderId="39" xfId="0" applyFill="1" applyBorder="1" applyProtection="1">
      <protection locked="0"/>
    </xf>
    <xf numFmtId="0" fontId="0" fillId="5" borderId="40" xfId="0" applyFill="1" applyBorder="1"/>
    <xf numFmtId="0" fontId="0" fillId="5" borderId="41" xfId="0" applyFill="1" applyBorder="1"/>
    <xf numFmtId="0" fontId="0" fillId="5" borderId="0" xfId="0" applyFill="1" applyAlignment="1" applyProtection="1">
      <alignment horizont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0" fillId="5" borderId="8" xfId="0" applyFill="1" applyBorder="1" applyAlignment="1" applyProtection="1">
      <alignment horizontal="center"/>
      <protection locked="0"/>
    </xf>
    <xf numFmtId="0" fontId="0" fillId="5" borderId="9" xfId="0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7" xfId="0" applyBorder="1" applyAlignment="1" applyProtection="1">
      <alignment horizontal="right"/>
      <protection locked="0"/>
    </xf>
  </cellXfs>
  <cellStyles count="2">
    <cellStyle name="Comma" xfId="1" builtinId="3"/>
    <cellStyle name="Normal" xfId="0" builtinId="0"/>
  </cellStyles>
  <dxfs count="2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tsconsultingdesign666-my.sharepoint.com/personal/barry_ttscd_co_za/Documents/TTS%20Consulting%20&amp;%20Design/12.%20DML/08.%20Client%20List/Workbook__Answerbook_Order_form_2026.xlsx" TargetMode="External"/><Relationship Id="rId1" Type="http://schemas.openxmlformats.org/officeDocument/2006/relationships/externalLinkPath" Target="https://ttsconsultingdesign666-my.sharepoint.com/personal/barry_ttscd_co_za/Documents/TTS%20Consulting%20&amp;%20Design/12.%20DML/08.%20Client%20List/Workbook__Answerbook_Order_form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der Form Front Page"/>
      <sheetName val="Workbooks"/>
      <sheetName val="Teacher Products"/>
      <sheetName val="Sheet1"/>
      <sheetName val="WB DS"/>
      <sheetName val="Teacher D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3B269-FBB6-4102-A4F6-4AA6D5BEA61B}">
  <sheetPr codeName="Sheet1">
    <pageSetUpPr fitToPage="1"/>
  </sheetPr>
  <dimension ref="A1:N50"/>
  <sheetViews>
    <sheetView tabSelected="1" zoomScale="85" zoomScaleNormal="85" workbookViewId="0">
      <selection activeCell="A15" sqref="A15:D15"/>
    </sheetView>
  </sheetViews>
  <sheetFormatPr defaultRowHeight="15" x14ac:dyDescent="0.25"/>
  <cols>
    <col min="1" max="4" width="18.140625" customWidth="1"/>
    <col min="5" max="10" width="12.42578125" customWidth="1"/>
    <col min="13" max="14" width="8.42578125" bestFit="1" customWidth="1"/>
  </cols>
  <sheetData>
    <row r="1" spans="1:14" ht="32.25" thickBot="1" x14ac:dyDescent="0.55000000000000004">
      <c r="A1" s="51" t="s">
        <v>48</v>
      </c>
      <c r="B1" s="52"/>
      <c r="C1" s="52"/>
      <c r="D1" s="52"/>
      <c r="E1" s="53"/>
      <c r="F1" s="53"/>
      <c r="G1" s="53"/>
      <c r="H1" s="53"/>
      <c r="I1" s="53"/>
      <c r="J1" s="54"/>
    </row>
    <row r="2" spans="1:14" ht="15.75" thickBot="1" x14ac:dyDescent="0.3">
      <c r="A2" s="96" t="e" vm="1">
        <v>#VALUE!</v>
      </c>
      <c r="B2" s="97"/>
      <c r="C2" s="97"/>
      <c r="D2" s="98"/>
      <c r="E2" s="81" t="s">
        <v>0</v>
      </c>
      <c r="F2" s="82"/>
      <c r="G2" s="82"/>
      <c r="H2" s="82"/>
      <c r="I2" s="82"/>
      <c r="J2" s="83"/>
    </row>
    <row r="3" spans="1:14" x14ac:dyDescent="0.25">
      <c r="A3" s="99"/>
      <c r="B3" s="100"/>
      <c r="C3" s="100"/>
      <c r="D3" s="101"/>
      <c r="E3" s="84" t="s">
        <v>1</v>
      </c>
      <c r="F3" s="85"/>
      <c r="G3" s="86" t="s">
        <v>2</v>
      </c>
      <c r="H3" s="86"/>
      <c r="I3" s="86"/>
      <c r="J3" s="87"/>
    </row>
    <row r="4" spans="1:14" x14ac:dyDescent="0.25">
      <c r="A4" s="99"/>
      <c r="B4" s="100"/>
      <c r="C4" s="100"/>
      <c r="D4" s="101"/>
      <c r="E4" s="88" t="s">
        <v>3</v>
      </c>
      <c r="F4" s="89"/>
      <c r="G4" s="82" t="s">
        <v>4</v>
      </c>
      <c r="H4" s="82"/>
      <c r="I4" s="82"/>
      <c r="J4" s="83"/>
    </row>
    <row r="5" spans="1:14" x14ac:dyDescent="0.25">
      <c r="A5" s="99"/>
      <c r="B5" s="100"/>
      <c r="C5" s="100"/>
      <c r="D5" s="101"/>
      <c r="E5" s="88" t="s">
        <v>5</v>
      </c>
      <c r="F5" s="89"/>
      <c r="G5" s="82">
        <v>62381897556</v>
      </c>
      <c r="H5" s="82"/>
      <c r="I5" s="82"/>
      <c r="J5" s="83"/>
    </row>
    <row r="6" spans="1:14" x14ac:dyDescent="0.25">
      <c r="A6" s="99"/>
      <c r="B6" s="100"/>
      <c r="C6" s="100"/>
      <c r="D6" s="101"/>
      <c r="E6" s="88" t="s">
        <v>6</v>
      </c>
      <c r="F6" s="89"/>
      <c r="G6" s="82" t="s">
        <v>7</v>
      </c>
      <c r="H6" s="82"/>
      <c r="I6" s="82"/>
      <c r="J6" s="83"/>
    </row>
    <row r="7" spans="1:14" x14ac:dyDescent="0.25">
      <c r="A7" s="99"/>
      <c r="B7" s="100"/>
      <c r="C7" s="100"/>
      <c r="D7" s="101"/>
      <c r="E7" s="88" t="s">
        <v>8</v>
      </c>
      <c r="F7" s="89"/>
      <c r="G7" s="82">
        <v>230732</v>
      </c>
      <c r="H7" s="82"/>
      <c r="I7" s="82"/>
      <c r="J7" s="83"/>
    </row>
    <row r="8" spans="1:14" x14ac:dyDescent="0.25">
      <c r="A8" s="99"/>
      <c r="B8" s="100"/>
      <c r="C8" s="100"/>
      <c r="D8" s="101"/>
      <c r="E8" s="90" t="s">
        <v>9</v>
      </c>
      <c r="F8" s="91"/>
      <c r="G8" s="91"/>
      <c r="H8" s="91"/>
      <c r="I8" s="91"/>
      <c r="J8" s="92"/>
    </row>
    <row r="9" spans="1:14" ht="15.75" thickBot="1" x14ac:dyDescent="0.3">
      <c r="A9" s="144" t="s">
        <v>10</v>
      </c>
      <c r="B9" s="145"/>
      <c r="C9" s="145"/>
      <c r="D9" s="146"/>
      <c r="E9" s="93" t="s">
        <v>11</v>
      </c>
      <c r="F9" s="94"/>
      <c r="G9" s="94"/>
      <c r="H9" s="94"/>
      <c r="I9" s="94"/>
      <c r="J9" s="95"/>
    </row>
    <row r="10" spans="1:14" hidden="1" x14ac:dyDescent="0.25">
      <c r="A10">
        <f>IF(OR(B14=TRUE,D14=TRUE),1,0)</f>
        <v>0</v>
      </c>
      <c r="B10" s="69" t="b">
        <f>B14</f>
        <v>0</v>
      </c>
      <c r="C10" s="69">
        <f>IF(OR(B10=TRUE,D10=TRUE),1,0)</f>
        <v>0</v>
      </c>
      <c r="D10" s="69" t="b">
        <f>D14</f>
        <v>0</v>
      </c>
      <c r="E10" s="8"/>
      <c r="F10" s="8"/>
      <c r="G10" s="8"/>
      <c r="H10" s="8"/>
      <c r="I10" s="8"/>
      <c r="J10" s="12"/>
    </row>
    <row r="11" spans="1:14" ht="15.75" thickBot="1" x14ac:dyDescent="0.3"/>
    <row r="12" spans="1:14" ht="15.75" thickBot="1" x14ac:dyDescent="0.3">
      <c r="A12" s="24" t="s">
        <v>12</v>
      </c>
      <c r="B12" s="60"/>
      <c r="C12" s="60"/>
      <c r="D12" s="60"/>
      <c r="E12" s="22"/>
      <c r="F12" s="22"/>
      <c r="G12" s="22"/>
      <c r="H12" s="22"/>
      <c r="I12" s="22"/>
      <c r="J12" s="23"/>
    </row>
    <row r="13" spans="1:14" ht="16.5" thickBot="1" x14ac:dyDescent="0.3">
      <c r="A13" s="78" t="str">
        <f>IF(B14=TRUE,"DBE curriculum selected",IF(D14=TRUE,"IEB curriculum selected","Please indicate your curriculum ticking the relevant box below"))</f>
        <v>Please indicate your curriculum ticking the relevant box below</v>
      </c>
      <c r="B13" s="79"/>
      <c r="C13" s="79"/>
      <c r="D13" s="80"/>
      <c r="E13" s="72"/>
      <c r="F13" s="55" t="s">
        <v>13</v>
      </c>
      <c r="G13" s="56"/>
      <c r="H13" s="57"/>
      <c r="I13" s="58"/>
      <c r="J13" s="59"/>
    </row>
    <row r="14" spans="1:14" ht="16.5" thickBot="1" x14ac:dyDescent="0.3">
      <c r="A14" s="70" t="s">
        <v>14</v>
      </c>
      <c r="B14" s="71" t="b">
        <v>0</v>
      </c>
      <c r="C14" s="73" t="s">
        <v>15</v>
      </c>
      <c r="D14" s="74" t="b">
        <v>0</v>
      </c>
      <c r="E14" s="9" t="s">
        <v>16</v>
      </c>
      <c r="F14" s="30" t="s">
        <v>17</v>
      </c>
      <c r="G14" s="10" t="s">
        <v>18</v>
      </c>
      <c r="H14" s="11" t="s">
        <v>19</v>
      </c>
      <c r="I14" s="10" t="s">
        <v>20</v>
      </c>
      <c r="J14" s="11" t="s">
        <v>21</v>
      </c>
      <c r="M14" s="49"/>
      <c r="N14" s="49"/>
    </row>
    <row r="15" spans="1:14" x14ac:dyDescent="0.25">
      <c r="A15" s="75" t="str">
        <f>IF($B$14=TRUE,$A$14&amp;" Combo - Engineering Graphics and Design Work and Course Drawing Books",IF($D$14=TRUE,$C$14&amp;" Combo - Engineering Graphics and Design Work and Course Drawing Books","Combo - Engineering Graphics and Design Work and Course Drawing Books"))</f>
        <v>Combo - Engineering Graphics and Design Work and Course Drawing Books</v>
      </c>
      <c r="B15" s="76"/>
      <c r="C15" s="76"/>
      <c r="D15" s="77"/>
      <c r="E15" s="17">
        <v>279</v>
      </c>
      <c r="F15" s="41">
        <v>0</v>
      </c>
      <c r="G15" s="41">
        <v>0</v>
      </c>
      <c r="H15" s="41">
        <v>0</v>
      </c>
      <c r="I15" s="1">
        <f>SUM(F15:H15)</f>
        <v>0</v>
      </c>
      <c r="J15" s="2">
        <f>I15*E15</f>
        <v>0</v>
      </c>
    </row>
    <row r="16" spans="1:14" x14ac:dyDescent="0.25">
      <c r="A16" s="109" t="str">
        <f>IF($B$14=TRUE,$A$14&amp;" Engineering Graphics and Design Workbooks Only",IF($D$14=TRUE,$C$14&amp;" Engineering Graphics and Design Workbooks Only","Engineering Graphics and Design Workbooks Only"))</f>
        <v>Engineering Graphics and Design Workbooks Only</v>
      </c>
      <c r="B16" s="110"/>
      <c r="C16" s="110"/>
      <c r="D16" s="111"/>
      <c r="E16" s="17">
        <v>229</v>
      </c>
      <c r="F16" s="41">
        <v>0</v>
      </c>
      <c r="G16" s="41">
        <v>0</v>
      </c>
      <c r="H16" s="41">
        <v>0</v>
      </c>
      <c r="I16" s="1">
        <f>SUM(F16:H16)</f>
        <v>0</v>
      </c>
      <c r="J16" s="2">
        <f>I16*E16</f>
        <v>0</v>
      </c>
    </row>
    <row r="17" spans="1:10" x14ac:dyDescent="0.25">
      <c r="A17" s="109" t="str">
        <f>IF($B$14=TRUE,$A$14&amp;" Engineering Graphics and Design Course Drawing Books Only",IF($D$14=TRUE,$C$14&amp;" Engineering Graphics and Design Course Drawing Books Only","Engineering Graphics and Design Course Drawing Books Only"))</f>
        <v>Engineering Graphics and Design Course Drawing Books Only</v>
      </c>
      <c r="B17" s="110"/>
      <c r="C17" s="110"/>
      <c r="D17" s="111"/>
      <c r="E17" s="17">
        <v>99</v>
      </c>
      <c r="F17" s="41">
        <v>0</v>
      </c>
      <c r="G17" s="41">
        <v>0</v>
      </c>
      <c r="H17" s="41">
        <v>0</v>
      </c>
      <c r="I17" s="1">
        <f>SUM(F17:H17)</f>
        <v>0</v>
      </c>
      <c r="J17" s="2">
        <f>I17*E17</f>
        <v>0</v>
      </c>
    </row>
    <row r="18" spans="1:10" x14ac:dyDescent="0.25">
      <c r="A18" s="109" t="str">
        <f>IF($B$14=TRUE,$A$14&amp;" Engineering Graphics and Design Workbook Memorandum",IF($D$14=TRUE,$C$14&amp;" Engineering Graphics and Design Workbook Memorandum","Engineering Graphics and Design Workbook Memorandum"))</f>
        <v>Engineering Graphics and Design Workbook Memorandum</v>
      </c>
      <c r="B18" s="110"/>
      <c r="C18" s="110"/>
      <c r="D18" s="111"/>
      <c r="E18" s="17">
        <v>279</v>
      </c>
      <c r="F18" s="41">
        <v>0</v>
      </c>
      <c r="G18" s="41">
        <v>0</v>
      </c>
      <c r="H18" s="41">
        <v>0</v>
      </c>
      <c r="I18" s="1">
        <f>SUM(F18:H18)</f>
        <v>0</v>
      </c>
      <c r="J18" s="2">
        <f>I18*E18</f>
        <v>0</v>
      </c>
    </row>
    <row r="19" spans="1:10" ht="15.75" thickBot="1" x14ac:dyDescent="0.3">
      <c r="A19" s="112" t="str">
        <f>IF($B$14=TRUE,$A$14&amp;" Engineering Graphics and Design Course Drawing Book Memorandum",IF($D$14=TRUE,$C$14&amp;" Engineering Graphics and Design Course Drawing Book Memorandum","Engineering Graphics and Design Course Drawing Book Memorandum"))</f>
        <v>Engineering Graphics and Design Course Drawing Book Memorandum</v>
      </c>
      <c r="B19" s="113"/>
      <c r="C19" s="113"/>
      <c r="D19" s="114"/>
      <c r="E19" s="18">
        <v>129</v>
      </c>
      <c r="F19" s="42">
        <v>0</v>
      </c>
      <c r="G19" s="42">
        <v>0</v>
      </c>
      <c r="H19" s="42">
        <v>0</v>
      </c>
      <c r="I19" s="3">
        <f>SUM(F19:H19)</f>
        <v>0</v>
      </c>
      <c r="J19" s="4">
        <f>I19*E19</f>
        <v>0</v>
      </c>
    </row>
    <row r="20" spans="1:10" ht="15.75" thickBot="1" x14ac:dyDescent="0.3">
      <c r="E20" s="8"/>
      <c r="F20" s="8"/>
      <c r="G20" s="8"/>
      <c r="H20" s="8"/>
      <c r="I20" s="8"/>
      <c r="J20" s="12"/>
    </row>
    <row r="21" spans="1:10" x14ac:dyDescent="0.25">
      <c r="A21" s="50" t="s">
        <v>22</v>
      </c>
      <c r="B21" s="62"/>
      <c r="C21" s="62"/>
      <c r="D21" s="62"/>
      <c r="E21" s="20"/>
      <c r="F21" s="20"/>
      <c r="G21" s="20"/>
      <c r="H21" s="20"/>
      <c r="I21" s="20"/>
      <c r="J21" s="21"/>
    </row>
    <row r="22" spans="1:10" x14ac:dyDescent="0.25">
      <c r="A22" s="115" t="s">
        <v>23</v>
      </c>
      <c r="B22" s="116"/>
      <c r="C22" s="116"/>
      <c r="D22" s="116"/>
      <c r="E22" s="63"/>
      <c r="F22" s="63"/>
      <c r="G22" s="65" t="s">
        <v>16</v>
      </c>
      <c r="H22" s="29" t="s">
        <v>13</v>
      </c>
      <c r="I22" s="29" t="s">
        <v>20</v>
      </c>
      <c r="J22" s="37" t="s">
        <v>21</v>
      </c>
    </row>
    <row r="23" spans="1:10" x14ac:dyDescent="0.25">
      <c r="A23" s="117" t="s">
        <v>24</v>
      </c>
      <c r="B23" s="118"/>
      <c r="C23" s="118"/>
      <c r="D23" s="118"/>
      <c r="E23" s="14"/>
      <c r="F23" s="14"/>
      <c r="G23" s="35"/>
      <c r="H23" s="40">
        <f>IF(SUM(I15:I17)&gt;=20,1,0)</f>
        <v>0</v>
      </c>
      <c r="I23" s="40">
        <f>H23</f>
        <v>0</v>
      </c>
      <c r="J23" s="5">
        <f>I23*0</f>
        <v>0</v>
      </c>
    </row>
    <row r="24" spans="1:10" x14ac:dyDescent="0.25">
      <c r="A24" s="119" t="s">
        <v>49</v>
      </c>
      <c r="B24" s="120"/>
      <c r="C24" s="120"/>
      <c r="D24" s="120"/>
      <c r="E24" s="13"/>
      <c r="F24" s="13"/>
      <c r="G24" s="36">
        <v>699</v>
      </c>
      <c r="H24" s="43"/>
      <c r="I24" s="44">
        <f>H24</f>
        <v>0</v>
      </c>
      <c r="J24" s="6">
        <f>I24*G24</f>
        <v>0</v>
      </c>
    </row>
    <row r="25" spans="1:10" x14ac:dyDescent="0.25">
      <c r="A25" s="61"/>
      <c r="E25" s="8"/>
      <c r="F25" s="8"/>
      <c r="G25" s="8"/>
      <c r="H25" s="8"/>
      <c r="I25" s="8"/>
      <c r="J25" s="12"/>
    </row>
    <row r="26" spans="1:10" x14ac:dyDescent="0.25">
      <c r="A26" s="102" t="s">
        <v>25</v>
      </c>
      <c r="B26" s="103"/>
      <c r="C26" s="103"/>
      <c r="D26" s="104"/>
      <c r="E26" s="64"/>
      <c r="F26" s="25" t="s">
        <v>26</v>
      </c>
      <c r="G26" s="27" t="s">
        <v>27</v>
      </c>
      <c r="H26" s="25" t="s">
        <v>28</v>
      </c>
      <c r="I26" s="105" t="s">
        <v>20</v>
      </c>
      <c r="J26" s="122" t="s">
        <v>21</v>
      </c>
    </row>
    <row r="27" spans="1:10" x14ac:dyDescent="0.25">
      <c r="A27" s="61"/>
      <c r="E27" s="34"/>
      <c r="F27" s="26">
        <v>999</v>
      </c>
      <c r="G27" s="33">
        <v>1350</v>
      </c>
      <c r="H27" s="26">
        <v>1799</v>
      </c>
      <c r="I27" s="121"/>
      <c r="J27" s="123"/>
    </row>
    <row r="28" spans="1:10" x14ac:dyDescent="0.25">
      <c r="A28" s="124" t="s">
        <v>13</v>
      </c>
      <c r="B28" s="125"/>
      <c r="C28" s="125"/>
      <c r="D28" s="125"/>
      <c r="E28" s="13"/>
      <c r="F28" s="45">
        <v>0</v>
      </c>
      <c r="G28" s="46">
        <v>0</v>
      </c>
      <c r="H28" s="46">
        <v>0</v>
      </c>
      <c r="I28" s="28">
        <f>SUM(F28:H28)</f>
        <v>0</v>
      </c>
      <c r="J28" s="38">
        <f>(F28*F27)+(G28*G27)+(H28*H27)</f>
        <v>0</v>
      </c>
    </row>
    <row r="29" spans="1:10" x14ac:dyDescent="0.25">
      <c r="A29" s="61"/>
      <c r="E29" s="8"/>
      <c r="F29" s="8"/>
      <c r="G29" s="8"/>
      <c r="H29" s="8"/>
      <c r="I29" s="8"/>
      <c r="J29" s="12"/>
    </row>
    <row r="30" spans="1:10" x14ac:dyDescent="0.25">
      <c r="A30" s="102" t="s">
        <v>29</v>
      </c>
      <c r="B30" s="103"/>
      <c r="C30" s="103"/>
      <c r="D30" s="104"/>
      <c r="E30" s="48" t="s">
        <v>30</v>
      </c>
      <c r="F30" s="25" t="s">
        <v>31</v>
      </c>
      <c r="G30" s="25" t="s">
        <v>32</v>
      </c>
      <c r="H30" s="25" t="s">
        <v>33</v>
      </c>
      <c r="I30" s="105" t="s">
        <v>20</v>
      </c>
      <c r="J30" s="107" t="s">
        <v>21</v>
      </c>
    </row>
    <row r="31" spans="1:10" x14ac:dyDescent="0.25">
      <c r="A31" s="61"/>
      <c r="E31" s="26">
        <v>450</v>
      </c>
      <c r="F31" s="26">
        <v>300</v>
      </c>
      <c r="G31" s="26">
        <v>250</v>
      </c>
      <c r="H31" s="26">
        <v>70</v>
      </c>
      <c r="I31" s="106"/>
      <c r="J31" s="108"/>
    </row>
    <row r="32" spans="1:10" x14ac:dyDescent="0.25">
      <c r="A32" s="124" t="s">
        <v>13</v>
      </c>
      <c r="B32" s="125"/>
      <c r="C32" s="125"/>
      <c r="D32" s="125"/>
      <c r="E32" s="47">
        <v>0</v>
      </c>
      <c r="F32" s="47">
        <v>0</v>
      </c>
      <c r="G32" s="47">
        <v>0</v>
      </c>
      <c r="H32" s="47">
        <v>0</v>
      </c>
      <c r="I32" s="28">
        <f>SUM(E32:H32)</f>
        <v>0</v>
      </c>
      <c r="J32" s="7">
        <f>E32*E31+F32*F31+G32*G31+H32*H31</f>
        <v>0</v>
      </c>
    </row>
    <row r="33" spans="1:10" x14ac:dyDescent="0.25">
      <c r="A33" s="61"/>
      <c r="E33" s="8"/>
      <c r="F33" s="8"/>
      <c r="G33" s="8"/>
      <c r="H33" s="8"/>
      <c r="I33" s="8"/>
      <c r="J33" s="12"/>
    </row>
    <row r="34" spans="1:10" x14ac:dyDescent="0.25">
      <c r="A34" s="102" t="s">
        <v>34</v>
      </c>
      <c r="B34" s="103"/>
      <c r="C34" s="103"/>
      <c r="D34" s="104"/>
      <c r="E34" s="139" t="s">
        <v>35</v>
      </c>
      <c r="F34" s="140"/>
      <c r="G34" s="141" t="s">
        <v>36</v>
      </c>
      <c r="H34" s="140"/>
      <c r="I34" s="131" t="s">
        <v>20</v>
      </c>
      <c r="J34" s="133" t="s">
        <v>21</v>
      </c>
    </row>
    <row r="35" spans="1:10" x14ac:dyDescent="0.25">
      <c r="A35" s="61"/>
      <c r="E35" s="135">
        <v>220</v>
      </c>
      <c r="F35" s="136"/>
      <c r="G35" s="135">
        <v>599</v>
      </c>
      <c r="H35" s="136"/>
      <c r="I35" s="132"/>
      <c r="J35" s="134"/>
    </row>
    <row r="36" spans="1:10" x14ac:dyDescent="0.25">
      <c r="A36" s="67"/>
      <c r="B36" s="66"/>
      <c r="C36" s="66"/>
      <c r="D36" s="66"/>
      <c r="E36" s="137">
        <v>0</v>
      </c>
      <c r="F36" s="138"/>
      <c r="G36" s="138">
        <v>0</v>
      </c>
      <c r="H36" s="138"/>
      <c r="I36" s="28">
        <f>E36+G36</f>
        <v>0</v>
      </c>
      <c r="J36" s="7">
        <f>E36*E35+G36*G35</f>
        <v>0</v>
      </c>
    </row>
    <row r="37" spans="1:10" ht="15.75" thickBot="1" x14ac:dyDescent="0.3">
      <c r="A37" s="61"/>
      <c r="E37" s="8"/>
      <c r="F37" s="14"/>
      <c r="G37" s="14"/>
      <c r="H37" s="14"/>
      <c r="I37" s="14"/>
      <c r="J37" s="39"/>
    </row>
    <row r="38" spans="1:10" x14ac:dyDescent="0.25">
      <c r="A38" s="142" t="s">
        <v>37</v>
      </c>
      <c r="B38" s="143"/>
      <c r="C38" s="143"/>
      <c r="D38" s="143"/>
      <c r="E38" s="15"/>
      <c r="F38" s="16"/>
      <c r="G38" s="16"/>
      <c r="H38" s="16"/>
      <c r="I38" s="16"/>
      <c r="J38" s="19"/>
    </row>
    <row r="39" spans="1:10" ht="15.75" thickBot="1" x14ac:dyDescent="0.3">
      <c r="A39" s="126" t="s">
        <v>38</v>
      </c>
      <c r="B39" s="127"/>
      <c r="C39" s="127"/>
      <c r="D39" s="127"/>
      <c r="E39" s="31"/>
      <c r="F39" s="32"/>
      <c r="G39" s="32"/>
      <c r="H39" s="32"/>
      <c r="I39" s="32"/>
      <c r="J39" s="68">
        <f>J15+J16+J17+J18+J19+J23+J24+J28+J32+J36+J38</f>
        <v>0</v>
      </c>
    </row>
    <row r="40" spans="1:10" ht="15.75" thickBot="1" x14ac:dyDescent="0.3">
      <c r="A40" s="61"/>
      <c r="E40" s="8"/>
      <c r="F40" s="8"/>
      <c r="G40" s="8"/>
      <c r="H40" s="8"/>
      <c r="I40" s="8"/>
      <c r="J40" s="12"/>
    </row>
    <row r="41" spans="1:10" ht="15.75" thickBot="1" x14ac:dyDescent="0.3">
      <c r="A41" s="24" t="s">
        <v>39</v>
      </c>
      <c r="B41" s="60"/>
      <c r="C41" s="60"/>
      <c r="D41" s="60"/>
      <c r="E41" s="22"/>
      <c r="F41" s="22"/>
      <c r="G41" s="22"/>
      <c r="H41" s="22"/>
      <c r="I41" s="22"/>
      <c r="J41" s="23"/>
    </row>
    <row r="42" spans="1:10" x14ac:dyDescent="0.25">
      <c r="A42" s="157" t="s">
        <v>40</v>
      </c>
      <c r="B42" s="158"/>
      <c r="C42" s="158"/>
      <c r="D42" s="159"/>
      <c r="E42" s="128"/>
      <c r="F42" s="129"/>
      <c r="G42" s="129"/>
      <c r="H42" s="129"/>
      <c r="I42" s="129"/>
      <c r="J42" s="130"/>
    </row>
    <row r="43" spans="1:10" x14ac:dyDescent="0.25">
      <c r="A43" s="157" t="s">
        <v>41</v>
      </c>
      <c r="B43" s="158"/>
      <c r="C43" s="158"/>
      <c r="D43" s="159"/>
      <c r="E43" s="150"/>
      <c r="F43" s="151"/>
      <c r="G43" s="151"/>
      <c r="H43" s="151"/>
      <c r="I43" s="151"/>
      <c r="J43" s="152"/>
    </row>
    <row r="44" spans="1:10" x14ac:dyDescent="0.25">
      <c r="A44" s="157" t="s">
        <v>42</v>
      </c>
      <c r="B44" s="158"/>
      <c r="C44" s="158"/>
      <c r="D44" s="159"/>
      <c r="E44" s="150"/>
      <c r="F44" s="151"/>
      <c r="G44" s="151"/>
      <c r="H44" s="151"/>
      <c r="I44" s="151"/>
      <c r="J44" s="152"/>
    </row>
    <row r="45" spans="1:10" x14ac:dyDescent="0.25">
      <c r="A45" s="157" t="s">
        <v>43</v>
      </c>
      <c r="B45" s="158"/>
      <c r="C45" s="158"/>
      <c r="D45" s="159"/>
      <c r="E45" s="150"/>
      <c r="F45" s="151"/>
      <c r="G45" s="151"/>
      <c r="H45" s="151"/>
      <c r="I45" s="151"/>
      <c r="J45" s="152"/>
    </row>
    <row r="46" spans="1:10" x14ac:dyDescent="0.25">
      <c r="A46" s="157" t="s">
        <v>44</v>
      </c>
      <c r="B46" s="158"/>
      <c r="C46" s="158"/>
      <c r="D46" s="159"/>
      <c r="E46" s="153"/>
      <c r="F46" s="153"/>
      <c r="G46" s="153"/>
      <c r="H46" s="153"/>
      <c r="I46" s="153"/>
      <c r="J46" s="154"/>
    </row>
    <row r="47" spans="1:10" x14ac:dyDescent="0.25">
      <c r="A47" s="157" t="s">
        <v>45</v>
      </c>
      <c r="B47" s="158"/>
      <c r="C47" s="158"/>
      <c r="D47" s="159"/>
      <c r="E47" s="150"/>
      <c r="F47" s="151"/>
      <c r="G47" s="151"/>
      <c r="H47" s="151"/>
      <c r="I47" s="151"/>
      <c r="J47" s="152"/>
    </row>
    <row r="48" spans="1:10" x14ac:dyDescent="0.25">
      <c r="A48" s="157" t="s">
        <v>46</v>
      </c>
      <c r="B48" s="158"/>
      <c r="C48" s="158"/>
      <c r="D48" s="159"/>
      <c r="E48" s="150"/>
      <c r="F48" s="151"/>
      <c r="G48" s="151"/>
      <c r="H48" s="151"/>
      <c r="I48" s="151"/>
      <c r="J48" s="152"/>
    </row>
    <row r="49" spans="1:10" ht="15.75" thickBot="1" x14ac:dyDescent="0.3">
      <c r="A49" s="147" t="s">
        <v>47</v>
      </c>
      <c r="B49" s="148"/>
      <c r="C49" s="148"/>
      <c r="D49" s="149"/>
      <c r="E49" s="155"/>
      <c r="F49" s="155"/>
      <c r="G49" s="155"/>
      <c r="H49" s="155"/>
      <c r="I49" s="155"/>
      <c r="J49" s="156"/>
    </row>
    <row r="50" spans="1:10" x14ac:dyDescent="0.25">
      <c r="E50" s="8"/>
      <c r="F50" s="8"/>
      <c r="G50" s="8"/>
      <c r="H50" s="8"/>
      <c r="I50" s="8"/>
      <c r="J50" s="8"/>
    </row>
  </sheetData>
  <sheetProtection algorithmName="SHA-512" hashValue="sMquqEGZvwGYEU4odUBQgF8CRmeNoYhgM6jmbKe1cKNuylSuSjcZ9sHrFi0NsXPM12LSLoeHXgGfRQ2lzi2fDQ==" saltValue="cHCcWQ3QTW0C0v9YvD1WeQ==" spinCount="100000" sheet="1" objects="1" scenarios="1"/>
  <mergeCells count="59">
    <mergeCell ref="A9:D9"/>
    <mergeCell ref="A49:D49"/>
    <mergeCell ref="E44:J44"/>
    <mergeCell ref="E45:J45"/>
    <mergeCell ref="E46:J46"/>
    <mergeCell ref="E47:J47"/>
    <mergeCell ref="E48:J48"/>
    <mergeCell ref="E49:J49"/>
    <mergeCell ref="A44:D44"/>
    <mergeCell ref="A45:D45"/>
    <mergeCell ref="A46:D46"/>
    <mergeCell ref="A47:D47"/>
    <mergeCell ref="A48:D48"/>
    <mergeCell ref="E43:J43"/>
    <mergeCell ref="A42:D42"/>
    <mergeCell ref="A43:D43"/>
    <mergeCell ref="A32:D32"/>
    <mergeCell ref="A34:D34"/>
    <mergeCell ref="E34:F34"/>
    <mergeCell ref="G34:H34"/>
    <mergeCell ref="A38:D38"/>
    <mergeCell ref="A39:D39"/>
    <mergeCell ref="E42:J42"/>
    <mergeCell ref="I34:I35"/>
    <mergeCell ref="J34:J35"/>
    <mergeCell ref="E35:F35"/>
    <mergeCell ref="G35:H35"/>
    <mergeCell ref="E36:F36"/>
    <mergeCell ref="G36:H36"/>
    <mergeCell ref="A30:D30"/>
    <mergeCell ref="I30:I31"/>
    <mergeCell ref="J30:J31"/>
    <mergeCell ref="A16:D16"/>
    <mergeCell ref="A17:D17"/>
    <mergeCell ref="A18:D18"/>
    <mergeCell ref="A19:D19"/>
    <mergeCell ref="A22:D22"/>
    <mergeCell ref="A23:D23"/>
    <mergeCell ref="A24:D24"/>
    <mergeCell ref="A26:D26"/>
    <mergeCell ref="I26:I27"/>
    <mergeCell ref="J26:J27"/>
    <mergeCell ref="A28:D28"/>
    <mergeCell ref="A15:D15"/>
    <mergeCell ref="A13:D13"/>
    <mergeCell ref="E2:J2"/>
    <mergeCell ref="E3:F3"/>
    <mergeCell ref="G3:J3"/>
    <mergeCell ref="E4:F4"/>
    <mergeCell ref="G4:J4"/>
    <mergeCell ref="E5:F5"/>
    <mergeCell ref="G5:J5"/>
    <mergeCell ref="E6:F6"/>
    <mergeCell ref="G6:J6"/>
    <mergeCell ref="E7:F7"/>
    <mergeCell ref="G7:J7"/>
    <mergeCell ref="E8:J8"/>
    <mergeCell ref="E9:J9"/>
    <mergeCell ref="A2:D8"/>
  </mergeCells>
  <conditionalFormatting sqref="A13">
    <cfRule type="expression" dxfId="1" priority="8">
      <formula>A10=0</formula>
    </cfRule>
  </conditionalFormatting>
  <conditionalFormatting sqref="F15:H19">
    <cfRule type="expression" dxfId="0" priority="1">
      <formula>$A$10=0</formula>
    </cfRule>
  </conditionalFormatting>
  <dataValidations count="6">
    <dataValidation type="custom" allowBlank="1" showInputMessage="1" showErrorMessage="1" sqref="B14" xr:uid="{7BD230FE-E597-4328-B786-12E92260BD98}">
      <formula1>NOT(D14)</formula1>
    </dataValidation>
    <dataValidation type="custom" allowBlank="1" showInputMessage="1" showErrorMessage="1" sqref="D14" xr:uid="{74F7D802-3885-4514-AD77-8861A81C6D22}">
      <formula1>NOT(B14)</formula1>
    </dataValidation>
    <dataValidation type="custom" allowBlank="1" showInputMessage="1" showErrorMessage="1" sqref="Q17" xr:uid="{F3405AFE-39EE-40BB-8012-C211F0AACCAA}">
      <formula1>C10=1</formula1>
    </dataValidation>
    <dataValidation type="custom" allowBlank="1" showInputMessage="1" showErrorMessage="1" sqref="Q18" xr:uid="{370068AF-ECB5-45D4-9069-DD2FAE910A59}">
      <formula1>IF(C10=1,TRUE)</formula1>
    </dataValidation>
    <dataValidation type="custom" allowBlank="1" showInputMessage="1" showErrorMessage="1" sqref="Q19" xr:uid="{BD9AF8BA-7279-4A5A-8287-62913DFE7E84}">
      <formula1>C10=1</formula1>
    </dataValidation>
    <dataValidation type="custom" allowBlank="1" showInputMessage="1" showErrorMessage="1" sqref="F15:H19" xr:uid="{3503D200-DB4D-4C95-8D62-F002D6A77524}">
      <formula1>$C$10=1</formula1>
    </dataValidation>
  </dataValidations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 Order Form - EGD Learning</vt:lpstr>
      <vt:lpstr>'2026 Order Form - EGD Learning'!Print_Area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Coenraad Thiart</dc:creator>
  <cp:keywords/>
  <dc:description/>
  <cp:lastModifiedBy>Eben Hattingh</cp:lastModifiedBy>
  <cp:revision/>
  <dcterms:created xsi:type="dcterms:W3CDTF">2025-09-17T05:17:46Z</dcterms:created>
  <dcterms:modified xsi:type="dcterms:W3CDTF">2025-10-21T09:15:40Z</dcterms:modified>
  <cp:category/>
  <cp:contentStatus/>
</cp:coreProperties>
</file>